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<sst xmlns="http://schemas.openxmlformats.org/spreadsheetml/2006/main" count="82" uniqueCount="55">
  <si>
    <t>Confidence Interval</t>
  </si>
  <si>
    <t>Reference</t>
  </si>
  <si>
    <t>ETSI EG 201 769 v.1.1.2</t>
  </si>
  <si>
    <t>p</t>
  </si>
  <si>
    <t>%</t>
  </si>
  <si>
    <r>
      <t>(D</t>
    </r>
    <r>
      <rPr>
        <i/>
        <sz val="10"/>
        <rFont val="Arial"/>
        <family val="2"/>
      </rPr>
      <t>p/p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>^2</t>
    </r>
  </si>
  <si>
    <r>
      <t>D</t>
    </r>
    <r>
      <rPr>
        <i/>
        <sz val="10"/>
        <rFont val="Arial"/>
        <family val="2"/>
      </rPr>
      <t>p/p</t>
    </r>
  </si>
  <si>
    <r>
      <t>s</t>
    </r>
    <r>
      <rPr>
        <sz val="10"/>
        <rFont val="Arial"/>
        <family val="0"/>
      </rPr>
      <t>(</t>
    </r>
    <r>
      <rPr>
        <sz val="10"/>
        <rFont val="Symbol"/>
        <family val="1"/>
      </rPr>
      <t>a</t>
    </r>
    <r>
      <rPr>
        <sz val="10"/>
        <rFont val="Arial"/>
        <family val="0"/>
      </rPr>
      <t>)^2</t>
    </r>
  </si>
  <si>
    <t>a</t>
  </si>
  <si>
    <r>
      <t>(1-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)/</t>
    </r>
    <r>
      <rPr>
        <i/>
        <sz val="10"/>
        <rFont val="Arial"/>
        <family val="2"/>
      </rPr>
      <t>p</t>
    </r>
  </si>
  <si>
    <t>A</t>
  </si>
  <si>
    <t>B</t>
  </si>
  <si>
    <t>C</t>
  </si>
  <si>
    <t>UE</t>
  </si>
  <si>
    <t>Needed Mobile Agents</t>
  </si>
  <si>
    <t>Required number of call attempts</t>
  </si>
  <si>
    <t>s</t>
  </si>
  <si>
    <t>x</t>
  </si>
  <si>
    <r>
      <t xml:space="preserve">Expected </t>
    </r>
    <r>
      <rPr>
        <b/>
        <sz val="10"/>
        <rFont val="Arial"/>
        <family val="2"/>
      </rPr>
      <t>standard deviation</t>
    </r>
    <r>
      <rPr>
        <sz val="10"/>
        <rFont val="Arial"/>
        <family val="0"/>
      </rPr>
      <t xml:space="preserve"> of the call setup time (calculated from former measures)</t>
    </r>
  </si>
  <si>
    <r>
      <t xml:space="preserve">Expected </t>
    </r>
    <r>
      <rPr>
        <b/>
        <sz val="10"/>
        <rFont val="Arial"/>
        <family val="2"/>
      </rPr>
      <t>mean value</t>
    </r>
    <r>
      <rPr>
        <sz val="10"/>
        <rFont val="Arial"/>
        <family val="0"/>
      </rPr>
      <t xml:space="preserve"> of the call setup time (calculated from former measures)</t>
    </r>
  </si>
  <si>
    <t>Relative accuracy</t>
  </si>
  <si>
    <r>
      <t>a</t>
    </r>
    <r>
      <rPr>
        <sz val="10"/>
        <rFont val="Arial"/>
        <family val="0"/>
      </rPr>
      <t>^2</t>
    </r>
  </si>
  <si>
    <r>
      <t>(</t>
    </r>
    <r>
      <rPr>
        <i/>
        <sz val="10"/>
        <rFont val="Arial"/>
        <family val="2"/>
      </rPr>
      <t>s/</t>
    </r>
    <r>
      <rPr>
        <sz val="10"/>
        <rFont val="Arial"/>
        <family val="2"/>
      </rPr>
      <t>x)^2</t>
    </r>
  </si>
  <si>
    <r>
      <t>s</t>
    </r>
    <r>
      <rPr>
        <sz val="10"/>
        <rFont val="Arial"/>
        <family val="0"/>
      </rPr>
      <t>(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)^2 </t>
    </r>
  </si>
  <si>
    <t>Measurement interval</t>
  </si>
  <si>
    <t>Mean arrival rate per UE</t>
  </si>
  <si>
    <t>UE speed</t>
  </si>
  <si>
    <t>km/h</t>
  </si>
  <si>
    <t>f</t>
  </si>
  <si>
    <t>Transmission frequency</t>
  </si>
  <si>
    <t>MHz</t>
  </si>
  <si>
    <t>v</t>
  </si>
  <si>
    <t>l</t>
  </si>
  <si>
    <t>m</t>
  </si>
  <si>
    <t>(W. C. Y. Lee)</t>
  </si>
  <si>
    <r>
      <t>Error (</t>
    </r>
    <r>
      <rPr>
        <b/>
        <sz val="10"/>
        <rFont val="Arial"/>
        <family val="2"/>
      </rPr>
      <t>required accuracy</t>
    </r>
    <r>
      <rPr>
        <sz val="10"/>
        <rFont val="Arial"/>
        <family val="0"/>
      </rPr>
      <t xml:space="preserve"> for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>)</t>
    </r>
  </si>
  <si>
    <t>n</t>
  </si>
  <si>
    <t>1) Relationship between the accuracy of the estimator of a proportion and the number of calls to be observed</t>
  </si>
  <si>
    <t>D</t>
  </si>
  <si>
    <t>E</t>
  </si>
  <si>
    <t>F</t>
  </si>
  <si>
    <t>G = D*E/F</t>
  </si>
  <si>
    <t>H = G/A*B</t>
  </si>
  <si>
    <t>G = D/E*F</t>
  </si>
  <si>
    <t xml:space="preserve">C </t>
  </si>
  <si>
    <t>Required number of observations</t>
  </si>
  <si>
    <t>Minimal Sampling Period</t>
  </si>
  <si>
    <t>ms</t>
  </si>
  <si>
    <t>D = 1000*0.8*C*3.6/A</t>
  </si>
  <si>
    <t>3) Estimate of local average power of a mobile radio signal (90% confidence, 1 dB accuracy)</t>
  </si>
  <si>
    <t>David Soldani 09.01.2006</t>
  </si>
  <si>
    <r>
      <t>(1-a/</t>
    </r>
    <r>
      <rPr>
        <sz val="10"/>
        <rFont val="Arial"/>
        <family val="0"/>
      </rPr>
      <t xml:space="preserve">2)*100 </t>
    </r>
  </si>
  <si>
    <r>
      <t xml:space="preserve">percentile of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(0,1)</t>
    </r>
  </si>
  <si>
    <t>2) Method of calculating the number of observations required for measurements of time</t>
  </si>
  <si>
    <r>
      <t xml:space="preserve">Proportion (e.g. </t>
    </r>
    <r>
      <rPr>
        <b/>
        <sz val="10"/>
        <rFont val="Arial"/>
        <family val="2"/>
      </rPr>
      <t>expected unsuccessful call ratio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</si>
</sst>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10">
    <font>
      <sz val="10"/>
      <name val="Arial"/>
      <family val="0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Symbol"/>
      <family val="1"/>
    </font>
    <font>
      <sz val="10"/>
      <name val="Symbol"/>
      <family val="1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/>
    </xf>
    <xf numFmtId="1" fontId="7" fillId="2" borderId="0" xfId="0" applyNumberFormat="1" applyFont="1" applyFill="1" applyBorder="1" applyAlignment="1">
      <alignment/>
    </xf>
    <xf numFmtId="165" fontId="0" fillId="2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workbookViewId="0" topLeftCell="A1">
      <selection activeCell="P33" sqref="P33"/>
    </sheetView>
  </sheetViews>
  <sheetFormatPr defaultColWidth="9.140625" defaultRowHeight="12.75"/>
  <cols>
    <col min="4" max="4" width="12.421875" style="0" bestFit="1" customWidth="1"/>
    <col min="5" max="5" width="5.140625" style="0" bestFit="1" customWidth="1"/>
    <col min="7" max="7" width="10.57421875" style="0" customWidth="1"/>
  </cols>
  <sheetData>
    <row r="1" spans="1:2" ht="12.75">
      <c r="A1" t="s">
        <v>1</v>
      </c>
      <c r="B1" t="s">
        <v>2</v>
      </c>
    </row>
    <row r="2" ht="13.5" thickBot="1">
      <c r="A2" t="s">
        <v>50</v>
      </c>
    </row>
    <row r="3" spans="1:13" ht="12.75">
      <c r="A3" s="14" t="s">
        <v>37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2.75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8"/>
    </row>
    <row r="5" spans="1:13" ht="12.75">
      <c r="A5" s="19"/>
      <c r="B5" s="2"/>
      <c r="C5" s="3" t="s">
        <v>0</v>
      </c>
      <c r="D5" s="4">
        <v>95</v>
      </c>
      <c r="E5" s="2" t="s">
        <v>4</v>
      </c>
      <c r="F5" s="2"/>
      <c r="G5" s="2"/>
      <c r="H5" s="2"/>
      <c r="I5" s="2"/>
      <c r="J5" s="2"/>
      <c r="K5" s="2"/>
      <c r="L5" s="2"/>
      <c r="M5" s="18"/>
    </row>
    <row r="6" spans="1:13" ht="12.75">
      <c r="A6" s="19"/>
      <c r="B6" s="2"/>
      <c r="C6" s="5" t="s">
        <v>3</v>
      </c>
      <c r="D6" s="4">
        <v>5</v>
      </c>
      <c r="E6" s="2" t="s">
        <v>4</v>
      </c>
      <c r="F6" s="2" t="s">
        <v>54</v>
      </c>
      <c r="G6" s="2"/>
      <c r="H6" s="2"/>
      <c r="I6" s="2"/>
      <c r="J6" s="2"/>
      <c r="K6" s="2"/>
      <c r="L6" s="2"/>
      <c r="M6" s="18"/>
    </row>
    <row r="7" spans="1:13" ht="12.75">
      <c r="A7" s="19"/>
      <c r="B7" s="2"/>
      <c r="C7" s="6" t="s">
        <v>6</v>
      </c>
      <c r="D7" s="4">
        <v>10</v>
      </c>
      <c r="E7" s="2" t="s">
        <v>4</v>
      </c>
      <c r="F7" s="2" t="s">
        <v>35</v>
      </c>
      <c r="G7" s="2"/>
      <c r="H7" s="2"/>
      <c r="I7" s="2"/>
      <c r="J7" s="2"/>
      <c r="K7" s="2"/>
      <c r="L7" s="2"/>
      <c r="M7" s="18"/>
    </row>
    <row r="8" spans="1:13" ht="12.75">
      <c r="A8" s="19"/>
      <c r="B8" s="2"/>
      <c r="C8" s="3" t="s">
        <v>24</v>
      </c>
      <c r="D8" s="4">
        <v>3600</v>
      </c>
      <c r="E8" s="2" t="s">
        <v>16</v>
      </c>
      <c r="F8" s="2" t="s">
        <v>10</v>
      </c>
      <c r="G8" s="2"/>
      <c r="H8" s="2"/>
      <c r="I8" s="2"/>
      <c r="J8" s="2"/>
      <c r="K8" s="2"/>
      <c r="L8" s="2"/>
      <c r="M8" s="18"/>
    </row>
    <row r="9" spans="1:13" ht="12.75">
      <c r="A9" s="19"/>
      <c r="B9" s="2"/>
      <c r="C9" s="3" t="s">
        <v>25</v>
      </c>
      <c r="D9" s="4">
        <v>600</v>
      </c>
      <c r="E9" s="2" t="s">
        <v>16</v>
      </c>
      <c r="F9" s="2" t="s">
        <v>11</v>
      </c>
      <c r="G9" s="2"/>
      <c r="H9" s="2"/>
      <c r="I9" s="2"/>
      <c r="J9" s="2"/>
      <c r="K9" s="2"/>
      <c r="L9" s="2"/>
      <c r="M9" s="18"/>
    </row>
    <row r="10" spans="1:13" ht="12.75">
      <c r="A10" s="19"/>
      <c r="B10" s="2"/>
      <c r="C10" s="3"/>
      <c r="D10" s="2"/>
      <c r="E10" s="2"/>
      <c r="F10" s="2"/>
      <c r="G10" s="2"/>
      <c r="H10" s="2"/>
      <c r="I10" s="2"/>
      <c r="J10" s="2"/>
      <c r="K10" s="2"/>
      <c r="L10" s="2"/>
      <c r="M10" s="18"/>
    </row>
    <row r="11" spans="1:13" ht="12.75">
      <c r="A11" s="19"/>
      <c r="B11" s="2"/>
      <c r="C11" s="7" t="s">
        <v>8</v>
      </c>
      <c r="D11" s="30">
        <f>1-D5/100</f>
        <v>0.050000000000000044</v>
      </c>
      <c r="E11" s="2"/>
      <c r="F11" s="2" t="s">
        <v>12</v>
      </c>
      <c r="G11" s="2"/>
      <c r="H11" s="2"/>
      <c r="I11" s="2"/>
      <c r="J11" s="2"/>
      <c r="K11" s="2"/>
      <c r="L11" s="2"/>
      <c r="M11" s="18"/>
    </row>
    <row r="12" spans="1:13" ht="12.75">
      <c r="A12" s="19"/>
      <c r="B12" s="2"/>
      <c r="C12" s="6" t="s">
        <v>7</v>
      </c>
      <c r="D12" s="30">
        <f>NORMINV((1-D11/2),0,1)^2</f>
        <v>3.8414588206941254</v>
      </c>
      <c r="E12" s="2"/>
      <c r="F12" s="2" t="s">
        <v>38</v>
      </c>
      <c r="G12" s="6" t="s">
        <v>51</v>
      </c>
      <c r="H12" s="2" t="s">
        <v>52</v>
      </c>
      <c r="I12" s="2"/>
      <c r="J12" s="2"/>
      <c r="K12" s="2"/>
      <c r="L12" s="2"/>
      <c r="M12" s="18"/>
    </row>
    <row r="13" spans="1:13" ht="12.75">
      <c r="A13" s="19"/>
      <c r="B13" s="2"/>
      <c r="C13" s="3" t="s">
        <v>9</v>
      </c>
      <c r="D13" s="30">
        <f>(1-D6/100)/(D6/100)</f>
        <v>18.999999999999996</v>
      </c>
      <c r="E13" s="2"/>
      <c r="F13" s="2" t="s">
        <v>39</v>
      </c>
      <c r="G13" s="2"/>
      <c r="H13" s="2"/>
      <c r="I13" s="2"/>
      <c r="J13" s="2"/>
      <c r="K13" s="2"/>
      <c r="L13" s="2"/>
      <c r="M13" s="18"/>
    </row>
    <row r="14" spans="1:13" ht="12.75">
      <c r="A14" s="19"/>
      <c r="B14" s="2"/>
      <c r="C14" s="6" t="s">
        <v>5</v>
      </c>
      <c r="D14" s="30">
        <f>(D7/100)^2</f>
        <v>0.010000000000000002</v>
      </c>
      <c r="E14" s="2"/>
      <c r="F14" s="2" t="s">
        <v>40</v>
      </c>
      <c r="G14" s="2"/>
      <c r="H14" s="2"/>
      <c r="I14" s="2"/>
      <c r="J14" s="2"/>
      <c r="K14" s="2"/>
      <c r="L14" s="2"/>
      <c r="M14" s="18"/>
    </row>
    <row r="15" spans="1:13" ht="12.75">
      <c r="A15" s="19"/>
      <c r="B15" s="2"/>
      <c r="C15" s="3"/>
      <c r="D15" s="2"/>
      <c r="E15" s="2"/>
      <c r="F15" s="2"/>
      <c r="G15" s="2"/>
      <c r="H15" s="2"/>
      <c r="I15" s="2"/>
      <c r="J15" s="2"/>
      <c r="K15" s="2"/>
      <c r="L15" s="2"/>
      <c r="M15" s="18"/>
    </row>
    <row r="16" spans="1:13" ht="12.75">
      <c r="A16" s="19"/>
      <c r="B16" s="2"/>
      <c r="C16" s="5" t="s">
        <v>36</v>
      </c>
      <c r="D16" s="8">
        <f>CEILING(D12*D13/D14,1)</f>
        <v>7299</v>
      </c>
      <c r="E16" s="2"/>
      <c r="F16" s="2" t="s">
        <v>41</v>
      </c>
      <c r="G16" s="2"/>
      <c r="H16" s="8" t="s">
        <v>15</v>
      </c>
      <c r="I16" s="2"/>
      <c r="J16" s="2"/>
      <c r="K16" s="2"/>
      <c r="L16" s="2"/>
      <c r="M16" s="18"/>
    </row>
    <row r="17" spans="1:13" ht="12.75">
      <c r="A17" s="19"/>
      <c r="B17" s="2"/>
      <c r="C17" s="3" t="s">
        <v>13</v>
      </c>
      <c r="D17" s="11">
        <f>CEILING(D16/(D8/D9),1)</f>
        <v>1217</v>
      </c>
      <c r="E17" s="2"/>
      <c r="F17" s="2" t="s">
        <v>42</v>
      </c>
      <c r="G17" s="2"/>
      <c r="H17" s="8" t="s">
        <v>14</v>
      </c>
      <c r="I17" s="2"/>
      <c r="J17" s="2"/>
      <c r="K17" s="2"/>
      <c r="L17" s="2"/>
      <c r="M17" s="18"/>
    </row>
    <row r="18" spans="1:13" ht="12.75">
      <c r="A18" s="2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21"/>
    </row>
    <row r="19" spans="1:13" ht="12.75">
      <c r="A19" s="22" t="s">
        <v>53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3"/>
    </row>
    <row r="20" spans="1:13" ht="12.75">
      <c r="A20" s="1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8"/>
    </row>
    <row r="21" spans="1:13" ht="12.75">
      <c r="A21" s="19"/>
      <c r="B21" s="2"/>
      <c r="C21" s="3" t="s">
        <v>0</v>
      </c>
      <c r="D21" s="4">
        <v>95</v>
      </c>
      <c r="E21" s="2" t="s">
        <v>4</v>
      </c>
      <c r="F21" s="2"/>
      <c r="G21" s="2"/>
      <c r="H21" s="2"/>
      <c r="I21" s="2"/>
      <c r="J21" s="2"/>
      <c r="K21" s="2"/>
      <c r="L21" s="2"/>
      <c r="M21" s="18"/>
    </row>
    <row r="22" spans="1:13" ht="12.75">
      <c r="A22" s="19"/>
      <c r="B22" s="2"/>
      <c r="C22" s="5" t="s">
        <v>16</v>
      </c>
      <c r="D22" s="4">
        <v>0.2</v>
      </c>
      <c r="E22" s="2" t="s">
        <v>16</v>
      </c>
      <c r="F22" s="2" t="s">
        <v>18</v>
      </c>
      <c r="G22" s="2"/>
      <c r="H22" s="2"/>
      <c r="I22" s="2"/>
      <c r="J22" s="2"/>
      <c r="K22" s="2"/>
      <c r="L22" s="2"/>
      <c r="M22" s="18"/>
    </row>
    <row r="23" spans="1:13" ht="12.75">
      <c r="A23" s="19"/>
      <c r="B23" s="2"/>
      <c r="C23" s="5" t="s">
        <v>17</v>
      </c>
      <c r="D23" s="4">
        <v>3.5</v>
      </c>
      <c r="E23" s="2" t="s">
        <v>16</v>
      </c>
      <c r="F23" s="2" t="s">
        <v>19</v>
      </c>
      <c r="G23" s="2"/>
      <c r="H23" s="2"/>
      <c r="I23" s="2"/>
      <c r="J23" s="2"/>
      <c r="K23" s="2"/>
      <c r="L23" s="2"/>
      <c r="M23" s="18"/>
    </row>
    <row r="24" spans="1:13" ht="12.75">
      <c r="A24" s="19"/>
      <c r="B24" s="2"/>
      <c r="C24" s="5" t="s">
        <v>8</v>
      </c>
      <c r="D24" s="4">
        <v>2</v>
      </c>
      <c r="E24" s="2" t="s">
        <v>4</v>
      </c>
      <c r="F24" s="2" t="s">
        <v>20</v>
      </c>
      <c r="G24" s="2"/>
      <c r="H24" s="2"/>
      <c r="I24" s="2"/>
      <c r="J24" s="2"/>
      <c r="K24" s="2"/>
      <c r="L24" s="2"/>
      <c r="M24" s="18"/>
    </row>
    <row r="25" spans="1:13" ht="12.75">
      <c r="A25" s="19"/>
      <c r="B25" s="2"/>
      <c r="C25" s="3" t="s">
        <v>24</v>
      </c>
      <c r="D25" s="4">
        <v>3600</v>
      </c>
      <c r="E25" s="2" t="s">
        <v>16</v>
      </c>
      <c r="F25" s="2" t="s">
        <v>10</v>
      </c>
      <c r="G25" s="2"/>
      <c r="H25" s="2"/>
      <c r="I25" s="2"/>
      <c r="J25" s="2"/>
      <c r="K25" s="2"/>
      <c r="L25" s="2"/>
      <c r="M25" s="18"/>
    </row>
    <row r="26" spans="1:13" ht="12.75">
      <c r="A26" s="19"/>
      <c r="B26" s="2"/>
      <c r="C26" s="3" t="s">
        <v>25</v>
      </c>
      <c r="D26" s="4">
        <v>600</v>
      </c>
      <c r="E26" s="2" t="s">
        <v>16</v>
      </c>
      <c r="F26" s="2" t="s">
        <v>11</v>
      </c>
      <c r="G26" s="2"/>
      <c r="H26" s="2"/>
      <c r="I26" s="2"/>
      <c r="J26" s="2"/>
      <c r="K26" s="2"/>
      <c r="L26" s="2"/>
      <c r="M26" s="18"/>
    </row>
    <row r="27" spans="1:13" ht="12.75">
      <c r="A27" s="19"/>
      <c r="B27" s="2"/>
      <c r="C27" s="3"/>
      <c r="D27" s="2"/>
      <c r="E27" s="2"/>
      <c r="F27" s="2"/>
      <c r="G27" s="2"/>
      <c r="H27" s="2"/>
      <c r="I27" s="2"/>
      <c r="J27" s="2"/>
      <c r="K27" s="2"/>
      <c r="L27" s="2"/>
      <c r="M27" s="18"/>
    </row>
    <row r="28" spans="1:13" ht="12.75">
      <c r="A28" s="19"/>
      <c r="B28" s="2"/>
      <c r="C28" s="7" t="s">
        <v>8</v>
      </c>
      <c r="D28" s="30">
        <f>1-D21/100</f>
        <v>0.050000000000000044</v>
      </c>
      <c r="E28" s="2"/>
      <c r="F28" s="2" t="s">
        <v>12</v>
      </c>
      <c r="G28" s="2"/>
      <c r="H28" s="2"/>
      <c r="I28" s="2"/>
      <c r="J28" s="2"/>
      <c r="K28" s="2"/>
      <c r="L28" s="2"/>
      <c r="M28" s="18"/>
    </row>
    <row r="29" spans="1:13" ht="12.75">
      <c r="A29" s="19"/>
      <c r="B29" s="2"/>
      <c r="C29" s="6" t="s">
        <v>23</v>
      </c>
      <c r="D29" s="30">
        <f>NORMINV((1-D28/2),0,1)^2</f>
        <v>3.8414588206941254</v>
      </c>
      <c r="E29" s="2"/>
      <c r="F29" s="2" t="s">
        <v>38</v>
      </c>
      <c r="G29" s="2"/>
      <c r="H29" s="2"/>
      <c r="I29" s="2"/>
      <c r="J29" s="2"/>
      <c r="K29" s="2"/>
      <c r="L29" s="2"/>
      <c r="M29" s="18"/>
    </row>
    <row r="30" spans="1:13" ht="12.75">
      <c r="A30" s="19"/>
      <c r="B30" s="2"/>
      <c r="C30" s="5" t="s">
        <v>21</v>
      </c>
      <c r="D30" s="30">
        <f>(D24/100)^2</f>
        <v>0.0004</v>
      </c>
      <c r="E30" s="2"/>
      <c r="F30" s="2" t="s">
        <v>39</v>
      </c>
      <c r="G30" s="2"/>
      <c r="H30" s="2"/>
      <c r="I30" s="2"/>
      <c r="J30" s="2"/>
      <c r="K30" s="2"/>
      <c r="L30" s="2"/>
      <c r="M30" s="18"/>
    </row>
    <row r="31" spans="1:13" ht="12.75">
      <c r="A31" s="19"/>
      <c r="B31" s="2"/>
      <c r="C31" s="10" t="s">
        <v>22</v>
      </c>
      <c r="D31" s="30">
        <f>(D22/D23)^2</f>
        <v>0.00326530612244898</v>
      </c>
      <c r="E31" s="2"/>
      <c r="F31" s="2" t="s">
        <v>40</v>
      </c>
      <c r="G31" s="2"/>
      <c r="H31" s="2"/>
      <c r="I31" s="2"/>
      <c r="J31" s="2"/>
      <c r="K31" s="2"/>
      <c r="L31" s="2"/>
      <c r="M31" s="18"/>
    </row>
    <row r="32" spans="1:13" ht="12.75">
      <c r="A32" s="19"/>
      <c r="B32" s="2"/>
      <c r="C32" s="3"/>
      <c r="D32" s="2"/>
      <c r="E32" s="2"/>
      <c r="F32" s="2"/>
      <c r="G32" s="2"/>
      <c r="H32" s="2"/>
      <c r="I32" s="2"/>
      <c r="J32" s="2"/>
      <c r="K32" s="2"/>
      <c r="L32" s="2"/>
      <c r="M32" s="18"/>
    </row>
    <row r="33" spans="1:13" ht="12.75">
      <c r="A33" s="19"/>
      <c r="B33" s="2"/>
      <c r="C33" s="5" t="s">
        <v>36</v>
      </c>
      <c r="D33" s="8">
        <f>CEILING(D29/D30*D31,1)</f>
        <v>32</v>
      </c>
      <c r="E33" s="2"/>
      <c r="F33" s="2" t="s">
        <v>43</v>
      </c>
      <c r="G33" s="2"/>
      <c r="H33" s="8" t="s">
        <v>45</v>
      </c>
      <c r="I33" s="2"/>
      <c r="J33" s="2"/>
      <c r="K33" s="2"/>
      <c r="L33" s="2"/>
      <c r="M33" s="18"/>
    </row>
    <row r="34" spans="1:13" ht="12.75">
      <c r="A34" s="19"/>
      <c r="B34" s="2"/>
      <c r="C34" s="3" t="s">
        <v>13</v>
      </c>
      <c r="D34" s="11">
        <f>CEILING(D33/(D25/D26),1)</f>
        <v>6</v>
      </c>
      <c r="E34" s="2"/>
      <c r="F34" s="2" t="s">
        <v>42</v>
      </c>
      <c r="G34" s="2"/>
      <c r="H34" s="8" t="s">
        <v>14</v>
      </c>
      <c r="I34" s="2"/>
      <c r="J34" s="2"/>
      <c r="K34" s="2"/>
      <c r="L34" s="2"/>
      <c r="M34" s="18"/>
    </row>
    <row r="35" spans="1:13" ht="12.75">
      <c r="A35" s="1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8"/>
    </row>
    <row r="36" spans="1:13" ht="12.75">
      <c r="A36" s="24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3"/>
    </row>
    <row r="37" spans="1:13" ht="12.75">
      <c r="A37" s="1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8"/>
    </row>
    <row r="38" spans="1:13" ht="12.75">
      <c r="A38" s="19"/>
      <c r="B38" s="2"/>
      <c r="C38" s="5" t="s">
        <v>31</v>
      </c>
      <c r="D38" s="4">
        <v>3</v>
      </c>
      <c r="E38" s="2" t="s">
        <v>27</v>
      </c>
      <c r="F38" s="2" t="s">
        <v>10</v>
      </c>
      <c r="G38" s="3" t="s">
        <v>26</v>
      </c>
      <c r="H38" s="2"/>
      <c r="I38" s="2"/>
      <c r="J38" s="2"/>
      <c r="K38" s="2"/>
      <c r="L38" s="2"/>
      <c r="M38" s="18"/>
    </row>
    <row r="39" spans="1:13" ht="12.75">
      <c r="A39" s="19"/>
      <c r="B39" s="2"/>
      <c r="C39" s="5" t="s">
        <v>28</v>
      </c>
      <c r="D39" s="4">
        <v>2150</v>
      </c>
      <c r="E39" s="2" t="s">
        <v>30</v>
      </c>
      <c r="F39" s="2" t="s">
        <v>11</v>
      </c>
      <c r="G39" s="2" t="s">
        <v>29</v>
      </c>
      <c r="H39" s="2"/>
      <c r="I39" s="2"/>
      <c r="J39" s="2"/>
      <c r="K39" s="2"/>
      <c r="L39" s="2"/>
      <c r="M39" s="18"/>
    </row>
    <row r="40" spans="1:13" ht="12.75">
      <c r="A40" s="19"/>
      <c r="B40" s="2"/>
      <c r="C40" s="7" t="s">
        <v>32</v>
      </c>
      <c r="D40" s="13">
        <f>3*10^8/(D39*10^6)</f>
        <v>0.13953488372093023</v>
      </c>
      <c r="E40" s="2" t="s">
        <v>33</v>
      </c>
      <c r="F40" s="2" t="s">
        <v>44</v>
      </c>
      <c r="G40" s="2"/>
      <c r="H40" s="2"/>
      <c r="I40" s="2"/>
      <c r="J40" s="2"/>
      <c r="K40" s="2"/>
      <c r="L40" s="2"/>
      <c r="M40" s="18"/>
    </row>
    <row r="41" spans="1:13" ht="12.75">
      <c r="A41" s="19"/>
      <c r="B41" s="2"/>
      <c r="C41" s="6"/>
      <c r="D41" s="2"/>
      <c r="E41" s="2"/>
      <c r="F41" s="2"/>
      <c r="G41" s="2"/>
      <c r="H41" s="2"/>
      <c r="I41" s="2"/>
      <c r="J41" s="2"/>
      <c r="K41" s="2"/>
      <c r="L41" s="2"/>
      <c r="M41" s="18"/>
    </row>
    <row r="42" spans="1:13" ht="12.75">
      <c r="A42" s="19"/>
      <c r="B42" s="2"/>
      <c r="C42" s="12" t="s">
        <v>46</v>
      </c>
      <c r="D42" s="29">
        <f>ROUND(0.8*D40*3.6/D38*1000,1)</f>
        <v>134</v>
      </c>
      <c r="E42" s="2" t="s">
        <v>47</v>
      </c>
      <c r="F42" s="2" t="s">
        <v>48</v>
      </c>
      <c r="G42" s="2"/>
      <c r="H42" s="2"/>
      <c r="I42" s="2" t="s">
        <v>34</v>
      </c>
      <c r="J42" s="2"/>
      <c r="K42" s="2"/>
      <c r="L42" s="2"/>
      <c r="M42" s="18"/>
    </row>
    <row r="43" spans="1:13" ht="13.5" thickBot="1">
      <c r="A43" s="25"/>
      <c r="B43" s="26"/>
      <c r="C43" s="27"/>
      <c r="D43" s="26"/>
      <c r="E43" s="26"/>
      <c r="F43" s="26"/>
      <c r="G43" s="26"/>
      <c r="H43" s="26"/>
      <c r="I43" s="26"/>
      <c r="J43" s="26"/>
      <c r="K43" s="26"/>
      <c r="L43" s="26"/>
      <c r="M43" s="28"/>
    </row>
  </sheetData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Soldani David</dc:creator>
  <cp:keywords/>
  <dc:description/>
  <cp:lastModifiedBy>Soldani David</cp:lastModifiedBy>
  <cp:lastPrinted>2005-12-30T12:16:18Z</cp:lastPrinted>
  <dcterms:created xsi:type="dcterms:W3CDTF">2005-12-14T20:34:42Z</dcterms:created>
  <dcterms:modified xsi:type="dcterms:W3CDTF">2006-11-07T08:38:49Z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